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6" yWindow="-36" windowWidth="19032" windowHeight="12528"/>
  </bookViews>
  <sheets>
    <sheet name="приложение 2" sheetId="1" r:id="rId1"/>
  </sheets>
  <definedNames>
    <definedName name="_xlnm.Print_Area" localSheetId="0">'приложение 2'!$A$1:$V$15</definedName>
  </definedNames>
  <calcPr calcId="145621" refMode="R1C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C12" i="1"/>
  <c r="F12" i="1"/>
  <c r="G12" i="1"/>
  <c r="C13" i="1"/>
  <c r="F13" i="1"/>
  <c r="G13" i="1"/>
  <c r="G14" i="1"/>
  <c r="G15" i="1"/>
  <c r="U13" i="1" l="1"/>
  <c r="U12" i="1"/>
  <c r="U11" i="1"/>
  <c r="U10" i="1"/>
  <c r="U8" i="1"/>
  <c r="U7" i="1"/>
  <c r="U15" i="1" l="1"/>
  <c r="R15" i="1"/>
  <c r="U14" i="1"/>
  <c r="R14" i="1"/>
  <c r="R13" i="1"/>
  <c r="R12" i="1"/>
  <c r="R11" i="1"/>
  <c r="R10" i="1"/>
  <c r="R8" i="1"/>
  <c r="R7" i="1"/>
  <c r="V7" i="1"/>
  <c r="V8" i="1"/>
  <c r="V9" i="1"/>
  <c r="V10" i="1"/>
  <c r="V11" i="1"/>
  <c r="V12" i="1"/>
  <c r="V13" i="1"/>
  <c r="V14" i="1"/>
  <c r="V15" i="1"/>
  <c r="R6" i="1"/>
  <c r="U6" i="1"/>
  <c r="V6" i="1"/>
  <c r="V5" i="1"/>
  <c r="S6" i="1"/>
  <c r="S9" i="1" l="1"/>
  <c r="S15" i="1"/>
  <c r="S14" i="1"/>
  <c r="S12" i="1"/>
  <c r="S11" i="1"/>
  <c r="S10" i="1"/>
  <c r="S8" i="1"/>
  <c r="S7" i="1"/>
  <c r="S13" i="1"/>
  <c r="P12" i="1" l="1"/>
  <c r="L12" i="1" l="1"/>
  <c r="I12" i="1"/>
  <c r="J12" i="1"/>
  <c r="I13" i="1" l="1"/>
  <c r="I11" i="1"/>
  <c r="I10" i="1"/>
  <c r="I8" i="1"/>
  <c r="I7" i="1"/>
  <c r="M12" i="1"/>
  <c r="L15" i="1"/>
  <c r="L14" i="1"/>
  <c r="L11" i="1"/>
  <c r="L10" i="1"/>
  <c r="L8" i="1"/>
  <c r="L7" i="1"/>
  <c r="L13" i="1"/>
  <c r="O12" i="1"/>
  <c r="P15" i="1" l="1"/>
  <c r="N5" i="1"/>
  <c r="S5" i="1" s="1"/>
  <c r="P6" i="1" l="1"/>
  <c r="P7" i="1"/>
  <c r="P8" i="1"/>
  <c r="P9" i="1"/>
  <c r="P10" i="1"/>
  <c r="P11" i="1"/>
  <c r="P13" i="1"/>
  <c r="P14" i="1"/>
  <c r="P5" i="1"/>
  <c r="O15" i="1"/>
  <c r="O14" i="1"/>
  <c r="O13" i="1"/>
  <c r="O11" i="1"/>
  <c r="O10" i="1"/>
  <c r="O8" i="1"/>
  <c r="O7" i="1"/>
  <c r="O6" i="1"/>
  <c r="I6" i="1"/>
  <c r="L6" i="1"/>
  <c r="M6" i="1"/>
  <c r="M7" i="1"/>
  <c r="M8" i="1"/>
  <c r="M9" i="1"/>
  <c r="M10" i="1"/>
  <c r="M11" i="1"/>
  <c r="M13" i="1"/>
  <c r="M14" i="1"/>
  <c r="M15" i="1"/>
  <c r="M5" i="1"/>
  <c r="J15" i="1"/>
  <c r="J14" i="1"/>
  <c r="J13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<sst xmlns="http://schemas.openxmlformats.org/spreadsheetml/2006/main" count="28" uniqueCount="16">
  <si>
    <t>Удельный вес, %</t>
  </si>
  <si>
    <t>Темп роста к пред. году в соп. ценах, %</t>
  </si>
  <si>
    <t>Доходы всего</t>
  </si>
  <si>
    <t>Налоговые доходы</t>
  </si>
  <si>
    <t>налог на прибыль</t>
  </si>
  <si>
    <t>налог на доходы физ.лиц</t>
  </si>
  <si>
    <t>НДФЛ в консолидированном бюджете</t>
  </si>
  <si>
    <t>налог на имущество организаций</t>
  </si>
  <si>
    <t>акцизы</t>
  </si>
  <si>
    <t>прочие</t>
  </si>
  <si>
    <t>Неналоговые доходы</t>
  </si>
  <si>
    <t>Безвозмездные поступления</t>
  </si>
  <si>
    <t>Приложение 2</t>
  </si>
  <si>
    <t>тыс.руб.</t>
  </si>
  <si>
    <t>транстпортный налог</t>
  </si>
  <si>
    <t>Анализ структуры доходов областного бюджета и их исполнения за 2011-2015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</si>
</sst>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 shrinkToFit="1"/>
    </xf>
    <xf numFmtId="164" fontId="5" fillId="0" borderId="3" xfId="0" applyNumberFormat="1" applyFont="1" applyBorder="1" applyAlignment="1">
      <alignment horizontal="right" vertical="center" wrapText="1" shrinkToFit="1"/>
    </xf>
    <xf numFmtId="165" fontId="5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65" zoomScaleNormal="6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:V2"/>
    </sheetView>
  </sheetViews>
  <sheetFormatPr defaultColWidth="9.109375" defaultRowHeight="13.8" x14ac:dyDescent="0.25"/>
  <cols>
    <col min="1" max="1" width="19.33203125" style="1" customWidth="1"/>
    <col min="2" max="2" width="13" style="1" hidden="1" customWidth="1"/>
    <col min="3" max="4" width="9.5546875" style="1" hidden="1" customWidth="1"/>
    <col min="5" max="5" width="13" style="1" hidden="1" customWidth="1"/>
    <col min="6" max="7" width="9.5546875" style="1" hidden="1" customWidth="1"/>
    <col min="8" max="8" width="14.109375" style="1" customWidth="1"/>
    <col min="9" max="10" width="9.5546875" style="1" customWidth="1"/>
    <col min="11" max="11" width="14.33203125" style="1" customWidth="1"/>
    <col min="12" max="13" width="9.5546875" style="1" customWidth="1"/>
    <col min="14" max="14" width="14" style="1" customWidth="1"/>
    <col min="15" max="16" width="9.5546875" style="1" customWidth="1"/>
    <col min="17" max="17" width="13.44140625" style="1" customWidth="1"/>
    <col min="18" max="18" width="9.44140625" style="1" customWidth="1"/>
    <col min="19" max="19" width="9.88671875" style="1" customWidth="1"/>
    <col min="20" max="20" width="13.44140625" style="1" bestFit="1" customWidth="1"/>
    <col min="21" max="21" width="9.44140625" style="1" bestFit="1" customWidth="1"/>
    <col min="22" max="22" width="13.109375" style="1" bestFit="1" customWidth="1"/>
    <col min="23" max="16384" width="9.109375" style="1"/>
  </cols>
  <sheetData>
    <row r="1" spans="1:22" ht="17.399999999999999" x14ac:dyDescent="0.25">
      <c r="I1" s="43"/>
      <c r="J1" s="43"/>
      <c r="Q1" s="44" t="s">
        <v>12</v>
      </c>
      <c r="R1" s="45"/>
      <c r="S1" s="45"/>
      <c r="T1" s="46"/>
      <c r="U1" s="46"/>
      <c r="V1" s="46"/>
    </row>
    <row r="2" spans="1:22" ht="27" customHeight="1" x14ac:dyDescent="0.25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6"/>
      <c r="T2" s="46"/>
      <c r="U2" s="46"/>
      <c r="V2" s="46"/>
    </row>
    <row r="3" spans="1:22" ht="21.6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2"/>
      <c r="L3" s="42"/>
      <c r="M3" s="42"/>
      <c r="N3" s="42"/>
      <c r="O3" s="42"/>
      <c r="P3" s="42"/>
      <c r="Q3" s="42"/>
      <c r="R3" s="42"/>
      <c r="V3" s="1" t="s">
        <v>13</v>
      </c>
    </row>
    <row r="4" spans="1:22" ht="98.4" customHeight="1" thickBot="1" x14ac:dyDescent="0.3">
      <c r="A4" s="2"/>
      <c r="B4" s="3">
        <v>2009</v>
      </c>
      <c r="C4" s="3" t="s">
        <v>0</v>
      </c>
      <c r="D4" s="3" t="s">
        <v>1</v>
      </c>
      <c r="E4" s="3">
        <v>2010</v>
      </c>
      <c r="F4" s="3" t="s">
        <v>0</v>
      </c>
      <c r="G4" s="3" t="s">
        <v>1</v>
      </c>
      <c r="H4" s="3">
        <v>2011</v>
      </c>
      <c r="I4" s="3" t="s">
        <v>0</v>
      </c>
      <c r="J4" s="3" t="s">
        <v>1</v>
      </c>
      <c r="K4" s="3">
        <v>2012</v>
      </c>
      <c r="L4" s="3" t="s">
        <v>0</v>
      </c>
      <c r="M4" s="3" t="s">
        <v>1</v>
      </c>
      <c r="N4" s="3">
        <v>2013</v>
      </c>
      <c r="O4" s="3" t="s">
        <v>0</v>
      </c>
      <c r="P4" s="3" t="s">
        <v>1</v>
      </c>
      <c r="Q4" s="3">
        <v>2014</v>
      </c>
      <c r="R4" s="3" t="s">
        <v>0</v>
      </c>
      <c r="S4" s="3" t="s">
        <v>1</v>
      </c>
      <c r="T4" s="3">
        <v>2015</v>
      </c>
      <c r="U4" s="3" t="s">
        <v>0</v>
      </c>
      <c r="V4" s="3" t="s">
        <v>1</v>
      </c>
    </row>
    <row r="5" spans="1:22" s="7" customFormat="1" ht="33" customHeight="1" x14ac:dyDescent="0.25">
      <c r="A5" s="4" t="s">
        <v>2</v>
      </c>
      <c r="B5" s="5">
        <v>31851304.300000001</v>
      </c>
      <c r="C5" s="8"/>
      <c r="D5" s="6">
        <v>99.64375034962309</v>
      </c>
      <c r="E5" s="5">
        <v>34177952.799999997</v>
      </c>
      <c r="F5" s="8"/>
      <c r="G5" s="6">
        <f t="shared" ref="G5:G15" si="0">E5/B5*100/107.9*100</f>
        <v>99.448303707400882</v>
      </c>
      <c r="H5" s="5">
        <v>42881633.100000001</v>
      </c>
      <c r="I5" s="8"/>
      <c r="J5" s="6">
        <f t="shared" ref="J5:J15" si="1">H5/E5*100/106.1*100</f>
        <v>118.25237911431429</v>
      </c>
      <c r="K5" s="5">
        <v>42490444.5</v>
      </c>
      <c r="L5" s="8"/>
      <c r="M5" s="6">
        <f t="shared" ref="M5:M15" si="2">K5/H5*100/105.7*100</f>
        <v>93.744321567104834</v>
      </c>
      <c r="N5" s="13">
        <f>N6+N14+N15</f>
        <v>42844069.519999996</v>
      </c>
      <c r="O5" s="18"/>
      <c r="P5" s="15">
        <f>N5/K5*100/107.6*100</f>
        <v>93.710265788903271</v>
      </c>
      <c r="Q5" s="29">
        <v>48598307.200000003</v>
      </c>
      <c r="R5" s="27"/>
      <c r="S5" s="34">
        <f>Q5/N5*100/107.7*100</f>
        <v>105.32093921401678</v>
      </c>
      <c r="T5" s="29">
        <v>51200927.700000003</v>
      </c>
      <c r="U5" s="27"/>
      <c r="V5" s="34">
        <f>T5/Q5*100/114.6*100</f>
        <v>91.933135033557207</v>
      </c>
    </row>
    <row r="6" spans="1:22" s="7" customFormat="1" ht="33" customHeight="1" x14ac:dyDescent="0.25">
      <c r="A6" s="4" t="s">
        <v>3</v>
      </c>
      <c r="B6" s="5">
        <v>19177141.600000001</v>
      </c>
      <c r="C6" s="8">
        <v>60.2</v>
      </c>
      <c r="D6" s="6">
        <v>93.253927087452212</v>
      </c>
      <c r="E6" s="5">
        <v>22390326.399999999</v>
      </c>
      <c r="F6" s="8">
        <v>65.5</v>
      </c>
      <c r="G6" s="6">
        <f t="shared" si="0"/>
        <v>108.2069373172978</v>
      </c>
      <c r="H6" s="5">
        <v>26687188.100000001</v>
      </c>
      <c r="I6" s="8">
        <f>H6/H5*100</f>
        <v>62.234542322036702</v>
      </c>
      <c r="J6" s="6">
        <f t="shared" si="1"/>
        <v>112.33808289067969</v>
      </c>
      <c r="K6" s="5">
        <v>31322209.100000001</v>
      </c>
      <c r="L6" s="8">
        <f>K6/K5*100</f>
        <v>73.715889463100353</v>
      </c>
      <c r="M6" s="6">
        <f t="shared" si="2"/>
        <v>111.03875418052371</v>
      </c>
      <c r="N6" s="13">
        <v>31061682.199999999</v>
      </c>
      <c r="O6" s="18">
        <f>N6/N5*100</f>
        <v>72.49937400437679</v>
      </c>
      <c r="P6" s="15">
        <f t="shared" ref="P6:P14" si="3">N6/K6*100/107.6*100</f>
        <v>92.16378798332299</v>
      </c>
      <c r="Q6" s="13">
        <v>35860990.899999999</v>
      </c>
      <c r="R6" s="32">
        <f>Q6/Q5*100</f>
        <v>73.790617340679717</v>
      </c>
      <c r="S6" s="34">
        <f>Q6/N6*100/107.7*100</f>
        <v>107.19674797513869</v>
      </c>
      <c r="T6" s="13">
        <v>39858747.700000003</v>
      </c>
      <c r="U6" s="32">
        <f>T6/T5*100</f>
        <v>77.847706068028927</v>
      </c>
      <c r="V6" s="34">
        <f t="shared" ref="V6:V15" si="4">T6/Q6*100/114.6*100</f>
        <v>96.987719196913957</v>
      </c>
    </row>
    <row r="7" spans="1:22" ht="33" customHeight="1" x14ac:dyDescent="0.25">
      <c r="A7" s="2" t="s">
        <v>4</v>
      </c>
      <c r="B7" s="9">
        <v>5247036.9000000004</v>
      </c>
      <c r="C7" s="17">
        <v>27.4</v>
      </c>
      <c r="D7" s="6">
        <v>84.051411037192622</v>
      </c>
      <c r="E7" s="9">
        <v>7730640.5</v>
      </c>
      <c r="F7" s="17">
        <v>34.5</v>
      </c>
      <c r="G7" s="6">
        <f t="shared" si="0"/>
        <v>136.54629308378983</v>
      </c>
      <c r="H7" s="9">
        <v>10067079.800000001</v>
      </c>
      <c r="I7" s="17">
        <f>H7/H6*100</f>
        <v>37.722519743471963</v>
      </c>
      <c r="J7" s="6">
        <f t="shared" si="1"/>
        <v>122.73619338144175</v>
      </c>
      <c r="K7" s="9">
        <v>12059818.5</v>
      </c>
      <c r="L7" s="17">
        <f>K7/K6*100</f>
        <v>38.502451923162724</v>
      </c>
      <c r="M7" s="6">
        <f t="shared" si="2"/>
        <v>113.33453659821731</v>
      </c>
      <c r="N7" s="14">
        <v>10582992.300000001</v>
      </c>
      <c r="O7" s="19">
        <f>N7/N6*100</f>
        <v>34.0708923356379</v>
      </c>
      <c r="P7" s="15">
        <f t="shared" si="3"/>
        <v>81.555909838960119</v>
      </c>
      <c r="Q7" s="30">
        <v>12361670</v>
      </c>
      <c r="R7" s="33">
        <f>Q7/Q6*100</f>
        <v>34.471077596464298</v>
      </c>
      <c r="S7" s="34">
        <f t="shared" ref="S7:S8" si="5">Q7/N7*100/107.7*100</f>
        <v>108.4558449816266</v>
      </c>
      <c r="T7" s="30">
        <v>15211854</v>
      </c>
      <c r="U7" s="33">
        <f>T7/T6*100</f>
        <v>38.164405250494106</v>
      </c>
      <c r="V7" s="34">
        <f t="shared" si="4"/>
        <v>107.37925466338807</v>
      </c>
    </row>
    <row r="8" spans="1:22" ht="33" customHeight="1" x14ac:dyDescent="0.25">
      <c r="A8" s="2" t="s">
        <v>5</v>
      </c>
      <c r="B8" s="9">
        <v>6584931.2000000002</v>
      </c>
      <c r="C8" s="17">
        <v>34.299999999999997</v>
      </c>
      <c r="D8" s="6">
        <v>102.25460802884525</v>
      </c>
      <c r="E8" s="9">
        <v>6760130.0999999996</v>
      </c>
      <c r="F8" s="17">
        <v>30.2</v>
      </c>
      <c r="G8" s="6">
        <f t="shared" si="0"/>
        <v>95.144210702914719</v>
      </c>
      <c r="H8" s="9">
        <v>7493658.2999999998</v>
      </c>
      <c r="I8" s="17">
        <f>H8/H6*100</f>
        <v>28.079609855936827</v>
      </c>
      <c r="J8" s="6">
        <f t="shared" si="1"/>
        <v>104.47766262581828</v>
      </c>
      <c r="K8" s="9">
        <v>9039017.1999999993</v>
      </c>
      <c r="L8" s="17">
        <f>K8/K6*100</f>
        <v>28.85817271426107</v>
      </c>
      <c r="M8" s="6">
        <f t="shared" si="2"/>
        <v>114.1175238031463</v>
      </c>
      <c r="N8" s="14">
        <v>9535472</v>
      </c>
      <c r="O8" s="19">
        <f>N8/N6*100</f>
        <v>30.698504796369335</v>
      </c>
      <c r="P8" s="15">
        <f t="shared" si="3"/>
        <v>98.041220955734133</v>
      </c>
      <c r="Q8" s="30">
        <v>11965920.5</v>
      </c>
      <c r="R8" s="33">
        <f>Q8/Q6*100</f>
        <v>33.367512162080274</v>
      </c>
      <c r="S8" s="34">
        <f t="shared" si="5"/>
        <v>116.51671035844483</v>
      </c>
      <c r="T8" s="30">
        <v>12201666.300000001</v>
      </c>
      <c r="U8" s="33">
        <f>T8/T6*100</f>
        <v>30.612267078325694</v>
      </c>
      <c r="V8" s="34">
        <f t="shared" si="4"/>
        <v>88.979182773705617</v>
      </c>
    </row>
    <row r="9" spans="1:22" s="11" customFormat="1" ht="42" customHeight="1" x14ac:dyDescent="0.25">
      <c r="A9" s="36" t="s">
        <v>6</v>
      </c>
      <c r="B9" s="37">
        <v>11007537</v>
      </c>
      <c r="C9" s="38"/>
      <c r="D9" s="10">
        <v>93.696338696780018</v>
      </c>
      <c r="E9" s="37">
        <v>11864818</v>
      </c>
      <c r="F9" s="38"/>
      <c r="G9" s="10">
        <f t="shared" si="0"/>
        <v>99.89631821418314</v>
      </c>
      <c r="H9" s="37">
        <v>13086053.300000001</v>
      </c>
      <c r="I9" s="38"/>
      <c r="J9" s="10">
        <f t="shared" si="1"/>
        <v>103.95184939189997</v>
      </c>
      <c r="K9" s="37">
        <v>15081405.800000001</v>
      </c>
      <c r="L9" s="38"/>
      <c r="M9" s="6">
        <f t="shared" si="2"/>
        <v>109.03304818709879</v>
      </c>
      <c r="N9" s="39">
        <v>16020212</v>
      </c>
      <c r="O9" s="20"/>
      <c r="P9" s="15">
        <f t="shared" si="3"/>
        <v>98.722049256532401</v>
      </c>
      <c r="Q9" s="40">
        <v>17141398.899999999</v>
      </c>
      <c r="R9" s="28"/>
      <c r="S9" s="34">
        <f>Q9/N9*100/107.7*100</f>
        <v>99.348725322550578</v>
      </c>
      <c r="T9" s="40">
        <v>17394481.399999999</v>
      </c>
      <c r="U9" s="33"/>
      <c r="V9" s="34">
        <f t="shared" si="4"/>
        <v>88.548377116480353</v>
      </c>
    </row>
    <row r="10" spans="1:22" ht="33" customHeight="1" x14ac:dyDescent="0.25">
      <c r="A10" s="2" t="s">
        <v>7</v>
      </c>
      <c r="B10" s="9">
        <v>3474091.5</v>
      </c>
      <c r="C10" s="17">
        <v>18.100000000000001</v>
      </c>
      <c r="D10" s="6">
        <v>112.60046168954155</v>
      </c>
      <c r="E10" s="9">
        <v>3686174.6</v>
      </c>
      <c r="F10" s="17">
        <v>16.5</v>
      </c>
      <c r="G10" s="6">
        <f t="shared" si="0"/>
        <v>98.336150879411875</v>
      </c>
      <c r="H10" s="9">
        <v>4162739.5</v>
      </c>
      <c r="I10" s="17">
        <f>H10/H6*100</f>
        <v>15.598269418275654</v>
      </c>
      <c r="J10" s="6">
        <f t="shared" si="1"/>
        <v>106.43585369872422</v>
      </c>
      <c r="K10" s="9">
        <v>4793747.5999999996</v>
      </c>
      <c r="L10" s="17">
        <f>K10/K6*100</f>
        <v>15.304628050644101</v>
      </c>
      <c r="M10" s="6">
        <f t="shared" si="2"/>
        <v>108.94842154404094</v>
      </c>
      <c r="N10" s="14">
        <v>5357079.0999999996</v>
      </c>
      <c r="O10" s="19">
        <f>N10/N6*100</f>
        <v>17.246583959963377</v>
      </c>
      <c r="P10" s="15">
        <f t="shared" si="3"/>
        <v>103.85815991495126</v>
      </c>
      <c r="Q10" s="30">
        <v>5251726.3</v>
      </c>
      <c r="R10" s="33">
        <f>Q10/Q6*100</f>
        <v>14.644677038190821</v>
      </c>
      <c r="S10" s="34">
        <f t="shared" ref="S10:S15" si="6">Q10/N10*100/107.7*100</f>
        <v>91.024504173380407</v>
      </c>
      <c r="T10" s="30">
        <v>5493420.5</v>
      </c>
      <c r="U10" s="33">
        <f>T10/T6*100</f>
        <v>13.782220508648843</v>
      </c>
      <c r="V10" s="34">
        <f t="shared" si="4"/>
        <v>91.275903805654508</v>
      </c>
    </row>
    <row r="11" spans="1:22" ht="33" customHeight="1" x14ac:dyDescent="0.25">
      <c r="A11" s="2" t="s">
        <v>8</v>
      </c>
      <c r="B11" s="9">
        <v>1695554</v>
      </c>
      <c r="C11" s="17">
        <v>8.9</v>
      </c>
      <c r="D11" s="6">
        <v>118.56845023440829</v>
      </c>
      <c r="E11" s="9">
        <v>3067184.4</v>
      </c>
      <c r="F11" s="17">
        <v>13.7</v>
      </c>
      <c r="G11" s="6">
        <f>E11/B11*100/107.9*100</f>
        <v>167.65125787188887</v>
      </c>
      <c r="H11" s="9">
        <v>3425226.6</v>
      </c>
      <c r="I11" s="17">
        <f>H11/H6*100</f>
        <v>12.834722740984464</v>
      </c>
      <c r="J11" s="6">
        <f t="shared" si="1"/>
        <v>105.2528919602004</v>
      </c>
      <c r="K11" s="9">
        <v>3771661.3</v>
      </c>
      <c r="L11" s="17">
        <f>K11/K6*100</f>
        <v>12.041491990422857</v>
      </c>
      <c r="M11" s="6">
        <f t="shared" si="2"/>
        <v>104.17617085110102</v>
      </c>
      <c r="N11" s="14">
        <v>4227350.9000000004</v>
      </c>
      <c r="O11" s="19">
        <f>N11/N6*100</f>
        <v>13.609536253641796</v>
      </c>
      <c r="P11" s="15">
        <f t="shared" si="3"/>
        <v>104.16536545717065</v>
      </c>
      <c r="Q11" s="30">
        <v>4772581.4000000004</v>
      </c>
      <c r="R11" s="33">
        <f>Q11/Q6*100</f>
        <v>13.308559747577975</v>
      </c>
      <c r="S11" s="34">
        <f t="shared" si="6"/>
        <v>104.82607919806499</v>
      </c>
      <c r="T11" s="30">
        <v>5158721.3</v>
      </c>
      <c r="U11" s="33">
        <f>T11/T6*100</f>
        <v>12.942507222824764</v>
      </c>
      <c r="V11" s="34">
        <f t="shared" si="4"/>
        <v>94.320067688752317</v>
      </c>
    </row>
    <row r="12" spans="1:22" ht="33" customHeight="1" x14ac:dyDescent="0.25">
      <c r="A12" s="2" t="s">
        <v>14</v>
      </c>
      <c r="B12" s="9">
        <v>312828.90000000002</v>
      </c>
      <c r="C12" s="17">
        <f>B12/B6*100</f>
        <v>1.6312592696296302</v>
      </c>
      <c r="D12" s="6">
        <v>115.47094147712174</v>
      </c>
      <c r="E12" s="9">
        <v>387238.5</v>
      </c>
      <c r="F12" s="17">
        <f>E12/E6*100</f>
        <v>1.7294901962661875</v>
      </c>
      <c r="G12" s="6">
        <f>E12/B12*100/107.9*100</f>
        <v>114.72292647921402</v>
      </c>
      <c r="H12" s="9">
        <v>463556.6</v>
      </c>
      <c r="I12" s="17">
        <f>H12/H6*100</f>
        <v>1.7370005347247504</v>
      </c>
      <c r="J12" s="6">
        <f t="shared" si="1"/>
        <v>112.82591278767275</v>
      </c>
      <c r="K12" s="16">
        <v>348698.03490000003</v>
      </c>
      <c r="L12" s="17">
        <f>K12/K6*100</f>
        <v>1.1132613085709846</v>
      </c>
      <c r="M12" s="6">
        <f t="shared" si="2"/>
        <v>71.165866854894261</v>
      </c>
      <c r="N12" s="14">
        <v>367210.7</v>
      </c>
      <c r="O12" s="19">
        <f>N12/N6*100</f>
        <v>1.1821983678656014</v>
      </c>
      <c r="P12" s="15">
        <f t="shared" si="3"/>
        <v>97.870894183913364</v>
      </c>
      <c r="Q12" s="30">
        <v>416894.5</v>
      </c>
      <c r="R12" s="33">
        <f>Q12/Q6*100</f>
        <v>1.1625292261514169</v>
      </c>
      <c r="S12" s="34">
        <f t="shared" si="6"/>
        <v>105.41323339371573</v>
      </c>
      <c r="T12" s="30">
        <v>555266.5</v>
      </c>
      <c r="U12" s="33">
        <f>T12/T6*100</f>
        <v>1.3930856638529061</v>
      </c>
      <c r="V12" s="34">
        <f t="shared" si="4"/>
        <v>116.22262747776635</v>
      </c>
    </row>
    <row r="13" spans="1:22" ht="33" customHeight="1" x14ac:dyDescent="0.25">
      <c r="A13" s="2" t="s">
        <v>9</v>
      </c>
      <c r="B13" s="9">
        <v>1862699.1</v>
      </c>
      <c r="C13" s="17">
        <f>B13/B6*100</f>
        <v>9.7131216885836622</v>
      </c>
      <c r="D13" s="6">
        <v>60.169010879451534</v>
      </c>
      <c r="E13" s="9">
        <v>758958.3</v>
      </c>
      <c r="F13" s="17">
        <f>E13/E6*100</f>
        <v>3.3896705498674651</v>
      </c>
      <c r="G13" s="6">
        <f t="shared" si="0"/>
        <v>37.761893701682098</v>
      </c>
      <c r="H13" s="9">
        <v>1074927.3</v>
      </c>
      <c r="I13" s="17">
        <f>H13/H6*100</f>
        <v>4.0278777066063398</v>
      </c>
      <c r="J13" s="6">
        <f t="shared" si="1"/>
        <v>133.48909666042789</v>
      </c>
      <c r="K13" s="9">
        <v>1309266.5</v>
      </c>
      <c r="L13" s="17">
        <f>K13/K6*100</f>
        <v>4.1799941243607881</v>
      </c>
      <c r="M13" s="6">
        <f t="shared" si="2"/>
        <v>115.23223242097637</v>
      </c>
      <c r="N13" s="14">
        <v>991577.2</v>
      </c>
      <c r="O13" s="19">
        <f>N13/N6*100</f>
        <v>3.1922842865219967</v>
      </c>
      <c r="P13" s="15">
        <f t="shared" si="3"/>
        <v>70.385987016309116</v>
      </c>
      <c r="Q13" s="14">
        <v>1092198.2</v>
      </c>
      <c r="R13" s="33">
        <f>Q13/Q6*100</f>
        <v>3.0456442295352191</v>
      </c>
      <c r="S13" s="34">
        <f t="shared" si="6"/>
        <v>102.27258213620026</v>
      </c>
      <c r="T13" s="14">
        <v>1237819.1000000001</v>
      </c>
      <c r="U13" s="33">
        <f>T13/T6*100</f>
        <v>3.1055142758536793</v>
      </c>
      <c r="V13" s="34">
        <f t="shared" si="4"/>
        <v>98.894264677285832</v>
      </c>
    </row>
    <row r="14" spans="1:22" s="7" customFormat="1" ht="33" customHeight="1" x14ac:dyDescent="0.25">
      <c r="A14" s="4" t="s">
        <v>10</v>
      </c>
      <c r="B14" s="5">
        <v>375659</v>
      </c>
      <c r="C14" s="8">
        <v>1.2</v>
      </c>
      <c r="D14" s="6">
        <v>60.762905536337918</v>
      </c>
      <c r="E14" s="5">
        <v>238663.3</v>
      </c>
      <c r="F14" s="8">
        <v>0.7</v>
      </c>
      <c r="G14" s="6">
        <f t="shared" si="0"/>
        <v>58.880352123419875</v>
      </c>
      <c r="H14" s="5">
        <v>632432.69999999995</v>
      </c>
      <c r="I14" s="8">
        <v>1.5</v>
      </c>
      <c r="J14" s="6">
        <f t="shared" si="1"/>
        <v>249.75448269263737</v>
      </c>
      <c r="K14" s="5">
        <v>842514.5</v>
      </c>
      <c r="L14" s="8">
        <f>K14/K5*100</f>
        <v>1.98283286963496</v>
      </c>
      <c r="M14" s="6">
        <f t="shared" si="2"/>
        <v>126.03410438918897</v>
      </c>
      <c r="N14" s="13">
        <v>1142818.42</v>
      </c>
      <c r="O14" s="18">
        <f>N14/N5*100</f>
        <v>2.6673899860668513</v>
      </c>
      <c r="P14" s="15">
        <f t="shared" si="3"/>
        <v>126.06298210247122</v>
      </c>
      <c r="Q14" s="13">
        <v>1028050.6</v>
      </c>
      <c r="R14" s="32">
        <f>Q14/Q5*100</f>
        <v>2.1154041348995793</v>
      </c>
      <c r="S14" s="34">
        <f t="shared" si="6"/>
        <v>83.525975379910022</v>
      </c>
      <c r="T14" s="13">
        <v>960992.2</v>
      </c>
      <c r="U14" s="32">
        <f>T14/T5*100</f>
        <v>1.8769038827396087</v>
      </c>
      <c r="V14" s="34">
        <f t="shared" si="4"/>
        <v>81.568176619404881</v>
      </c>
    </row>
    <row r="15" spans="1:22" s="7" customFormat="1" ht="33" customHeight="1" x14ac:dyDescent="0.25">
      <c r="A15" s="4" t="s">
        <v>11</v>
      </c>
      <c r="B15" s="5">
        <v>12298503.800000001</v>
      </c>
      <c r="C15" s="8">
        <v>38.6</v>
      </c>
      <c r="D15" s="6">
        <v>114.05975397773925</v>
      </c>
      <c r="E15" s="5">
        <v>11548963.1</v>
      </c>
      <c r="F15" s="8">
        <v>33.799999999999997</v>
      </c>
      <c r="G15" s="6">
        <f t="shared" si="0"/>
        <v>87.030057287844016</v>
      </c>
      <c r="H15" s="5">
        <v>15562012.300000001</v>
      </c>
      <c r="I15" s="8">
        <v>36.299999999999997</v>
      </c>
      <c r="J15" s="6">
        <f t="shared" si="1"/>
        <v>127.00106901847737</v>
      </c>
      <c r="K15" s="5">
        <v>10325720.9</v>
      </c>
      <c r="L15" s="8">
        <f>K15/K5*100</f>
        <v>24.301277667264696</v>
      </c>
      <c r="M15" s="6">
        <f t="shared" si="2"/>
        <v>62.773976506416972</v>
      </c>
      <c r="N15" s="13">
        <v>10639568.9</v>
      </c>
      <c r="O15" s="18">
        <f>N15/N5*100</f>
        <v>24.833236009556362</v>
      </c>
      <c r="P15" s="15">
        <f>N15/K15*100/107.6*100</f>
        <v>95.761596518395208</v>
      </c>
      <c r="Q15" s="31">
        <v>11709265.800000001</v>
      </c>
      <c r="R15" s="32">
        <f>Q15/Q5*100</f>
        <v>24.093978730189185</v>
      </c>
      <c r="S15" s="34">
        <f t="shared" si="6"/>
        <v>102.18565426952595</v>
      </c>
      <c r="T15" s="31">
        <v>10381187.800000001</v>
      </c>
      <c r="U15" s="32">
        <f>T15/T5*100</f>
        <v>20.275390049231472</v>
      </c>
      <c r="V15" s="34">
        <f t="shared" si="4"/>
        <v>77.362904322585607</v>
      </c>
    </row>
    <row r="16" spans="1:22" x14ac:dyDescent="0.25">
      <c r="H16" s="12"/>
    </row>
    <row r="17" spans="2:20" x14ac:dyDescent="0.25">
      <c r="H17" s="22"/>
      <c r="K17" s="21"/>
      <c r="N17" s="12"/>
      <c r="Q17" s="12"/>
      <c r="R17" s="12"/>
    </row>
    <row r="18" spans="2:20" x14ac:dyDescent="0.25">
      <c r="B18" s="25"/>
      <c r="C18" s="22"/>
      <c r="E18" s="22"/>
      <c r="H18" s="22"/>
      <c r="K18" s="21"/>
      <c r="N18" s="12"/>
      <c r="Q18" s="12"/>
      <c r="R18" s="12"/>
      <c r="S18" s="12"/>
      <c r="T18" s="12"/>
    </row>
    <row r="19" spans="2:20" x14ac:dyDescent="0.25">
      <c r="B19" s="26"/>
      <c r="C19" s="24"/>
      <c r="E19" s="23"/>
      <c r="H19" s="23"/>
      <c r="N19" s="12"/>
    </row>
    <row r="20" spans="2:20" x14ac:dyDescent="0.25">
      <c r="B20" s="26"/>
      <c r="C20" s="23"/>
      <c r="H20" s="23"/>
      <c r="N20" s="12"/>
    </row>
    <row r="21" spans="2:20" x14ac:dyDescent="0.25">
      <c r="C21" s="24"/>
      <c r="N21" s="12"/>
    </row>
    <row r="22" spans="2:20" x14ac:dyDescent="0.25">
      <c r="C22" s="24"/>
      <c r="N22" s="12"/>
      <c r="Q22" s="35"/>
    </row>
    <row r="23" spans="2:20" x14ac:dyDescent="0.25">
      <c r="N23" s="12"/>
    </row>
  </sheetData>
  <mergeCells count="3">
    <mergeCell ref="I1:J1"/>
    <mergeCell ref="Q1:V1"/>
    <mergeCell ref="A2:V2"/>
  </mergeCells>
  <phoneticPr fontId="1" type="noConversion"/>
  <pageMargins left="3.937007874015748E-2" right="0" top="0.74803149606299213" bottom="0.74803149606299213" header="0.31496062992125984" footer="0.31496062992125984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Зигаева Екатерина Николаевна</cp:lastModifiedBy>
  <cp:lastPrinted>2016-05-30T05:12:15Z</cp:lastPrinted>
  <dcterms:created xsi:type="dcterms:W3CDTF">2011-05-26T04:55:22Z</dcterms:created>
  <dcterms:modified xsi:type="dcterms:W3CDTF">2016-05-30T05:12:56Z</dcterms:modified>
</cp:coreProperties>
</file>